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Note from Linda Keith CPA CSP" sheetId="1" r:id="rId1"/>
    <sheet name="# Programs &amp; Projected Revenue" sheetId="2" r:id="rId2"/>
    <sheet name="Budget and Fee Setting Guide" sheetId="3" r:id="rId3"/>
    <sheet name="Your Worksheet" sheetId="4" r:id="rId4"/>
  </sheets>
  <definedNames/>
  <calcPr fullCalcOnLoad="1"/>
</workbook>
</file>

<file path=xl/sharedStrings.xml><?xml version="1.0" encoding="utf-8"?>
<sst xmlns="http://schemas.openxmlformats.org/spreadsheetml/2006/main" count="131" uniqueCount="127">
  <si>
    <t>Total Overhead</t>
  </si>
  <si>
    <t>Per Program Fee needed</t>
  </si>
  <si>
    <t>GROSS IS NOT NET! - How much do I need to charge?</t>
  </si>
  <si>
    <t>Workdays/week</t>
  </si>
  <si>
    <t>Vacation weeks per year</t>
  </si>
  <si>
    <t>Administrative % of time</t>
  </si>
  <si>
    <t>Marketing % of time</t>
  </si>
  <si>
    <t>Fee per program</t>
  </si>
  <si>
    <t>Commission Percentage</t>
  </si>
  <si>
    <t>While generally five, you may be in 'vertical' retirement and only want to work 3 days a week. Or perhaps speaking is only half of what you do (the other half coaching or consulting) and you want to put 2.5.</t>
  </si>
  <si>
    <t>I would plan for 1/3rd of your time unless you have marketing staff. Then still 20%.</t>
  </si>
  <si>
    <t>Average preparation days per program</t>
  </si>
  <si>
    <t>Average travel days per program</t>
  </si>
  <si>
    <t>Average program length per program</t>
  </si>
  <si>
    <t>Here is an area you can adjust if you are not getting the revenue projection you need. Try bunching up programs in geographic areas or doing more close to home. I focus West Coast to minimize travel (and spend lots of time with my Mom in Southern California).</t>
  </si>
  <si>
    <t>What is the value  of your program? What is the bottom-line impact? What are your closest competitors doing?</t>
  </si>
  <si>
    <t>% of Bureau Programs</t>
  </si>
  <si>
    <t xml:space="preserve">If you do all of your marketing this will be zero. If bureaus or others to whom you pay commission handle all of your programs put 100%. Many keynoters have a mixture. </t>
  </si>
  <si>
    <t>Target Monthly Net Income</t>
  </si>
  <si>
    <t>Percent income/social security taxes</t>
  </si>
  <si>
    <t>Monthly Net profit before tax and retirement</t>
  </si>
  <si>
    <t>Target percent retirement</t>
  </si>
  <si>
    <t>Target percent savings</t>
  </si>
  <si>
    <t>Staffing</t>
  </si>
  <si>
    <t>Phones</t>
  </si>
  <si>
    <t>Continuing Education</t>
  </si>
  <si>
    <t>Dues and Subscriptions</t>
  </si>
  <si>
    <t>Office Expense</t>
  </si>
  <si>
    <t>Other</t>
  </si>
  <si>
    <t>Miscellaneous</t>
  </si>
  <si>
    <t>Travel, meals and entertainment</t>
  </si>
  <si>
    <t>I recommend you build some cushion in here for unexpected expenditures.</t>
  </si>
  <si>
    <t>Number of Programs Possible</t>
  </si>
  <si>
    <t>I have brought the number of programs over from the Revenue Plan. You can change this to another assumption if you prefer.</t>
  </si>
  <si>
    <t>Monthly Overhead:</t>
  </si>
  <si>
    <t>Percent revenue from speaking</t>
  </si>
  <si>
    <t>This amount needs to cover your personal debt and family living expenses (including health insurance if you are not covered through your company plan).</t>
  </si>
  <si>
    <t>Fee per Revenue Plan</t>
  </si>
  <si>
    <t>Consider contracted help as well as employees. If wages, also throw in about 20% for payroll taxes and add health insurance or other employee benefits.</t>
  </si>
  <si>
    <t>Monthly Overhead (from below)</t>
  </si>
  <si>
    <t>Monthly Gross Revenue Needed</t>
  </si>
  <si>
    <t>Annual Gross Revenue Needed</t>
  </si>
  <si>
    <t>Number of Programs per Year</t>
  </si>
  <si>
    <t>The next three items will allow us to extrapolate your annual revenue along with number of programs.</t>
  </si>
  <si>
    <t>Based on your answers above…here is the number of programs you can do per year and your revenue projection from speaking/training activities. Remember to add it to your projection from product, coaching, consulting or other revenue producing activities. If not enough, time to go revisit your assumptions above until you get something that works.</t>
  </si>
  <si>
    <t>A</t>
  </si>
  <si>
    <t>B</t>
  </si>
  <si>
    <t>C</t>
  </si>
  <si>
    <t>D</t>
  </si>
  <si>
    <t>E</t>
  </si>
  <si>
    <t>F</t>
  </si>
  <si>
    <t>G</t>
  </si>
  <si>
    <t>H</t>
  </si>
  <si>
    <t>I</t>
  </si>
  <si>
    <t>J</t>
  </si>
  <si>
    <t>K</t>
  </si>
  <si>
    <t>L</t>
  </si>
  <si>
    <t>M</t>
  </si>
  <si>
    <t>N</t>
  </si>
  <si>
    <t>O</t>
  </si>
  <si>
    <t>P</t>
  </si>
  <si>
    <t>Q</t>
  </si>
  <si>
    <t>R</t>
  </si>
  <si>
    <t>S</t>
  </si>
  <si>
    <t>T</t>
  </si>
  <si>
    <t>Workweeks per year (52 - B)</t>
  </si>
  <si>
    <t>Workdays/year (A * K)</t>
  </si>
  <si>
    <t>Less administrative days (L * C)</t>
  </si>
  <si>
    <t>Less marketing days (L * D)</t>
  </si>
  <si>
    <t>Available days to prepare-travel-present (L-M-N)</t>
  </si>
  <si>
    <t>Number of programs (O/P)</t>
  </si>
  <si>
    <t>Speaking revenue before Commission (H*Q)</t>
  </si>
  <si>
    <t>Less commission Paid (I*J*R)</t>
  </si>
  <si>
    <r>
      <t xml:space="preserve">DOES IT WORK? If the fee from this page is too far from the fee you assumed in the previous revenue plan, it is time to start modifying assumptions until you can develop a plan that works. </t>
    </r>
    <r>
      <rPr>
        <b/>
        <sz val="9"/>
        <color indexed="12"/>
        <rFont val="Arial"/>
        <family val="2"/>
      </rPr>
      <t>Options? Raise fees, more programs, lower costs.</t>
    </r>
    <r>
      <rPr>
        <b/>
        <sz val="9"/>
        <color indexed="57"/>
        <rFont val="Arial"/>
        <family val="2"/>
      </rPr>
      <t xml:space="preserve"> </t>
    </r>
    <r>
      <rPr>
        <b/>
        <sz val="9"/>
        <color indexed="61"/>
        <rFont val="Arial"/>
        <family val="2"/>
      </rPr>
      <t>Or if your problem is that your fee needed is less than you charge...lovely! Fewer dates or more to savings/retirement so you can retire earlier. Or perhaps set aside some R&amp;D money for exploring technology and other options that will need some up front money.</t>
    </r>
  </si>
  <si>
    <t>Speaking Revenue after Commission (R-S)</t>
  </si>
  <si>
    <t>Tips for even cashflow:</t>
  </si>
  <si>
    <t>*</t>
  </si>
  <si>
    <r>
      <t>Deposits:</t>
    </r>
    <r>
      <rPr>
        <sz val="10"/>
        <rFont val="Arial"/>
        <family val="0"/>
      </rPr>
      <t xml:space="preserve"> 50% deposit when engagement is contracted.</t>
    </r>
  </si>
  <si>
    <r>
      <t>10% Savings:</t>
    </r>
    <r>
      <rPr>
        <sz val="10"/>
        <rFont val="Arial"/>
        <family val="2"/>
      </rPr>
      <t xml:space="preserve"> Put 10% of every deposit into business savings. If you have a flush month you will have squirreled some extra away. In a down month, there will be something to help you out.</t>
    </r>
  </si>
  <si>
    <r>
      <t xml:space="preserve">Tax Savings: </t>
    </r>
    <r>
      <rPr>
        <sz val="10"/>
        <rFont val="Arial"/>
        <family val="0"/>
      </rPr>
      <t>Determine percentage of gross revenue needed for income taxes and set that aside with each deposit. Example:</t>
    </r>
  </si>
  <si>
    <t>Net profit of $75,000 projected</t>
  </si>
  <si>
    <t>Assume 20% of your net profit needs to be set aside for federal income tax and social security tax. (See next page for how to calculate this for your business.)</t>
  </si>
  <si>
    <t>Your projected revenue before expenses of any kind is $216,000.</t>
  </si>
  <si>
    <t>Calculations:</t>
  </si>
  <si>
    <t>Tax = 20% of $75,000 = $15,000</t>
  </si>
  <si>
    <t>$15,000/$216,000 = 7%</t>
  </si>
  <si>
    <t>With each deposit, set aside 7% of the amount of the deposit into tax savings.</t>
  </si>
  <si>
    <t>When time to make estimated tax payments, you'll already have the funds set aside.</t>
  </si>
  <si>
    <t>If your business grows, you automatically are saving more for taxes…no surprises!</t>
  </si>
  <si>
    <r>
      <t>Continuous Marketing:</t>
    </r>
    <r>
      <rPr>
        <sz val="10"/>
        <rFont val="Arial"/>
        <family val="0"/>
      </rPr>
      <t xml:space="preserve"> Develop strategies that keep you marketing even when you are busy speaking.</t>
    </r>
  </si>
  <si>
    <r>
      <t>Please note…when using the Excel</t>
    </r>
    <r>
      <rPr>
        <b/>
        <i/>
        <vertAlign val="superscript"/>
        <sz val="11"/>
        <rFont val="Arial"/>
        <family val="2"/>
      </rPr>
      <t>tm</t>
    </r>
    <r>
      <rPr>
        <b/>
        <i/>
        <sz val="11"/>
        <rFont val="Arial"/>
        <family val="2"/>
      </rPr>
      <t xml:space="preserve"> worksheet rounding occurs.</t>
    </r>
  </si>
  <si>
    <t>Other: Commissions to Bureaus</t>
  </si>
  <si>
    <t>The best place to get this information if you are already active in business is your financial statement or tax return for the last several years. Guessing can be dangerous. I was surprised, for example, at how much I spend in a year on my computer internet and website expenses.</t>
  </si>
  <si>
    <t>Don't forget to build in money for the development of software or new technology programs you want to offer. Or perhaps build into your administrative time the hours necessary to devote to development of new product or writing your book.</t>
  </si>
  <si>
    <t>Enter your answers for the items in yellow. I have given you three examples and room for five scenarios. Vary the answers until you get a figure for Total Gross Fees that works for your financial plan.</t>
  </si>
  <si>
    <t>My guess is without staff you need a full third of your time for this. With staff it probably still is 25%. It is amazing how much time administrative things can take!</t>
  </si>
  <si>
    <t>Make this an average. And consider preparation for a specific program as well as the general reading and continuing education (NSA conventions and chapter meetings) that you do to be prepared for all of your speaking engagements. To improve your revenue forecast, find ways to cut back on this by narrowing your topics or your niche.</t>
  </si>
  <si>
    <t>By Linda Keith CPA CSP</t>
  </si>
  <si>
    <t>Many speakers and trainers are not number crunchers…don't even like them! If you are to be successful in any business, you need to do some financial planning.</t>
  </si>
  <si>
    <t>In the following two worksheets, the lines with a yellow background are unlocked to allow your entry.</t>
  </si>
  <si>
    <t>If there is a formula in a yellow line, it means that I have calculated it based on something you entered elsewhere but am giving you the leeway to change the assumption.</t>
  </si>
  <si>
    <t>Good luck! This is a great business if you can make the numbers work for you!</t>
  </si>
  <si>
    <t>Linda</t>
  </si>
  <si>
    <t>For your side calculations or notes:</t>
  </si>
  <si>
    <t>For your own calculations or notes:</t>
  </si>
  <si>
    <t>Study the examples first and see how each one is calculated. Then enter your own assumptions and see how you do. If it does not work (the fee is too low to meet your financial goals given the number of programs you think you can do), back to the drawing board. It is much better to find out your concept won't fly before you spend years trying it.</t>
  </si>
  <si>
    <t>Once you are comfortable with the samples, you can delete the entries I have made to make more room for your own assumptions. I suggest you do not delete any formulas in the yellow sections.</t>
  </si>
  <si>
    <t>Use this worksheet for any additional calculations or notes you wish to make.</t>
  </si>
  <si>
    <t>Days per program (E+F+G)</t>
  </si>
  <si>
    <t>Check current NSA and chapter dues. What else? Divide by 12.</t>
  </si>
  <si>
    <t>National convention will run you about $1,500 to $2,000. Include chapter meetings and other professional organizations. Divide by 12 to get monthly figure.</t>
  </si>
  <si>
    <t>Other: Websites, coaches, misc</t>
  </si>
  <si>
    <t>In the first scenario, we are way off. Something drastic needs to change in the assumptions for this business model to work. Each of these examples is a different strata of fees. The second example is working comfortably if all the assumptions are valid. The third is close. All three have a monthly savings component that the speaker can cut back on in a slow month. And all three should have LOCs to cushion cashflow.</t>
  </si>
  <si>
    <t>Of course you know that YOU ASSUME ALL RESPONSIBILITY for using these worksheets and I assume absolutely none. None at all. Not even a little bit. &lt;grin&gt;</t>
  </si>
  <si>
    <t xml:space="preserve">The worksheets in this Excel workbook are protected but without password (except for this one). This means you will not accidentally change a formula but should you wish to, select 'Review' from the top menu and unprotect the workbook (Excel 2007 instructions). </t>
  </si>
  <si>
    <t xml:space="preserve">LLC Member (owner): Take Line 63 of your 2007 Form 1040 (Total Tax) minus withholding from other jobs or spouse wages. Divide it by the Schedule E taxable income from the LLC. </t>
  </si>
  <si>
    <t xml:space="preserve">S Corporation shareholder: Take Line 63 of your 2007 Form 1040 (Total Tax) minus withholding from other jobs or spouse wages. Divide the result by your Schedule E taxable income from the S Corporation. </t>
  </si>
  <si>
    <t xml:space="preserve">Sole Proprietorship: Take Line 63 of your 2007 Form 1040 (Total Tax) minus withholding from other jobs or spouse wages. Then divide remainder by your Schedule C profit. </t>
  </si>
  <si>
    <t>The guidelines below are rough because the best guess is impacted by whether you are overwithholding from another job or have significant changes in itemized deductions, number of dependents, etc. Use these guidelines, or if you feel your situation is complicated, consult your accountant to come up with a percent income/social security taxes you need to cover from your speaking business.</t>
  </si>
  <si>
    <t>If a significant portion of revenue comes from product sales, consulting, etc enter the % from speaking above.</t>
  </si>
  <si>
    <t>PLAN to Make Money in the Speaking Business</t>
  </si>
  <si>
    <t>In a program to my NSA chapter, Joe Bonura strongly recommended shifting from full-day to half-days if you are doing training. He maintains that is all many people can absorb easily in one setting and you can easily get to the next city or home in the same day. Less wear and tear on you, more available training dates.</t>
  </si>
  <si>
    <r>
      <t xml:space="preserve">General Business Savings: </t>
    </r>
    <r>
      <rPr>
        <sz val="10"/>
        <rFont val="Arial"/>
        <family val="0"/>
      </rPr>
      <t>List all non-routine expenses (convention registration, dues, business improvement {website or coaching}) for the year and divide by twelve. Add $100 cushion to that amount. Put it in business savings each month and when one of those items or an unexpected expenditure is due, withdraw from savings.</t>
    </r>
  </si>
  <si>
    <t>If you have an S-Corp, subtract withholding from the 7% amount. If withholding won't cover it, put the shortfall in your tax savings.</t>
  </si>
  <si>
    <r>
      <rPr>
        <sz val="10"/>
        <rFont val="Calibri"/>
        <family val="2"/>
      </rPr>
      <t>©</t>
    </r>
    <r>
      <rPr>
        <sz val="10"/>
        <rFont val="Arial"/>
        <family val="2"/>
      </rPr>
      <t>Linda Keith CPA May 2008</t>
    </r>
  </si>
  <si>
    <t>© Linda Keith CPA May 2008</t>
  </si>
  <si>
    <r>
      <rPr>
        <sz val="10"/>
        <rFont val="Calibri"/>
        <family val="2"/>
      </rPr>
      <t>©</t>
    </r>
    <r>
      <rPr>
        <sz val="10"/>
        <rFont val="Arial"/>
        <family val="2"/>
      </rPr>
      <t xml:space="preserve"> Linda Keith CPA May 2008</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</si>
</sst>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00000000000000"/>
    <numFmt numFmtId="166" formatCode="&quot;$&quot;#,##0.00"/>
  </numFmts>
  <fonts count="53">
    <font>
      <sz val="10"/>
      <name val="Arial"/>
      <family val="0"/>
    </font>
    <font>
      <b/>
      <sz val="14"/>
      <name val="Arial"/>
      <family val="2"/>
    </font>
    <font>
      <sz val="11"/>
      <name val="Arial"/>
      <family val="2"/>
    </font>
    <font>
      <b/>
      <sz val="11"/>
      <name val="Arial"/>
      <family val="2"/>
    </font>
    <font>
      <sz val="9"/>
      <name val="Arial"/>
      <family val="2"/>
    </font>
    <font>
      <b/>
      <sz val="11"/>
      <color indexed="57"/>
      <name val="Arial"/>
      <family val="2"/>
    </font>
    <font>
      <b/>
      <sz val="10"/>
      <color indexed="57"/>
      <name val="Arial"/>
      <family val="2"/>
    </font>
    <font>
      <sz val="8"/>
      <name val="Arial"/>
      <family val="0"/>
    </font>
    <font>
      <i/>
      <sz val="11"/>
      <name val="Arial"/>
      <family val="2"/>
    </font>
    <font>
      <b/>
      <sz val="11"/>
      <color indexed="21"/>
      <name val="Arial"/>
      <family val="2"/>
    </font>
    <font>
      <b/>
      <sz val="10"/>
      <color indexed="21"/>
      <name val="Arial"/>
      <family val="2"/>
    </font>
    <font>
      <b/>
      <sz val="9"/>
      <color indexed="57"/>
      <name val="Arial"/>
      <family val="2"/>
    </font>
    <font>
      <b/>
      <sz val="9"/>
      <color indexed="12"/>
      <name val="Arial"/>
      <family val="2"/>
    </font>
    <font>
      <b/>
      <sz val="9"/>
      <color indexed="61"/>
      <name val="Arial"/>
      <family val="2"/>
    </font>
    <font>
      <b/>
      <sz val="10"/>
      <name val="Arial"/>
      <family val="2"/>
    </font>
    <font>
      <b/>
      <i/>
      <sz val="10"/>
      <name val="Arial"/>
      <family val="2"/>
    </font>
    <font>
      <b/>
      <i/>
      <sz val="11"/>
      <name val="Arial"/>
      <family val="2"/>
    </font>
    <font>
      <b/>
      <i/>
      <vertAlign val="superscrip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hair"/>
      <top style="hair"/>
      <bottom style="hair"/>
    </border>
    <border>
      <left style="hair"/>
      <right style="hair"/>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double"/>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color indexed="63"/>
      </left>
      <right style="thin"/>
      <top style="thin"/>
      <bottom>
        <color indexed="63"/>
      </bottom>
    </border>
    <border>
      <left style="thin"/>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164" fontId="2" fillId="0" borderId="10" xfId="0" applyNumberFormat="1" applyFont="1" applyBorder="1" applyAlignment="1">
      <alignment/>
    </xf>
    <xf numFmtId="0" fontId="3" fillId="0" borderId="11" xfId="0" applyFont="1" applyBorder="1" applyAlignment="1">
      <alignment/>
    </xf>
    <xf numFmtId="164" fontId="3" fillId="0" borderId="11" xfId="0" applyNumberFormat="1" applyFont="1" applyBorder="1" applyAlignment="1">
      <alignment/>
    </xf>
    <xf numFmtId="0" fontId="2" fillId="0" borderId="12" xfId="0" applyFont="1" applyBorder="1" applyAlignment="1">
      <alignment/>
    </xf>
    <xf numFmtId="164" fontId="2" fillId="0" borderId="12" xfId="0" applyNumberFormat="1" applyFont="1" applyBorder="1" applyAlignment="1">
      <alignment/>
    </xf>
    <xf numFmtId="0" fontId="2" fillId="0" borderId="10" xfId="0" applyFont="1" applyFill="1" applyBorder="1" applyAlignment="1">
      <alignment/>
    </xf>
    <xf numFmtId="0" fontId="0" fillId="0" borderId="0" xfId="0" applyFill="1" applyAlignment="1">
      <alignment/>
    </xf>
    <xf numFmtId="0" fontId="2" fillId="33" borderId="10" xfId="0" applyFont="1" applyFill="1" applyBorder="1" applyAlignment="1">
      <alignment/>
    </xf>
    <xf numFmtId="0" fontId="2" fillId="33" borderId="12" xfId="0" applyFont="1" applyFill="1" applyBorder="1" applyAlignment="1">
      <alignment/>
    </xf>
    <xf numFmtId="0" fontId="2" fillId="0" borderId="12" xfId="0" applyFont="1" applyFill="1" applyBorder="1" applyAlignment="1">
      <alignment/>
    </xf>
    <xf numFmtId="164" fontId="2" fillId="0" borderId="12" xfId="0" applyNumberFormat="1" applyFont="1" applyFill="1" applyBorder="1" applyAlignment="1">
      <alignment/>
    </xf>
    <xf numFmtId="0" fontId="4" fillId="33" borderId="13" xfId="0" applyFont="1" applyFill="1" applyBorder="1" applyAlignment="1">
      <alignment vertical="center" wrapText="1"/>
    </xf>
    <xf numFmtId="0" fontId="6" fillId="0" borderId="14" xfId="0" applyFont="1" applyBorder="1" applyAlignment="1">
      <alignment vertical="center" wrapText="1"/>
    </xf>
    <xf numFmtId="0" fontId="2" fillId="0" borderId="15" xfId="0" applyFont="1" applyFill="1" applyBorder="1" applyAlignment="1">
      <alignment/>
    </xf>
    <xf numFmtId="0" fontId="2" fillId="0" borderId="15" xfId="0" applyFont="1" applyBorder="1" applyAlignment="1">
      <alignment/>
    </xf>
    <xf numFmtId="0" fontId="2" fillId="0" borderId="13" xfId="0" applyFont="1" applyBorder="1" applyAlignment="1">
      <alignment/>
    </xf>
    <xf numFmtId="1" fontId="2" fillId="0" borderId="16" xfId="0" applyNumberFormat="1" applyFont="1" applyBorder="1" applyAlignment="1">
      <alignment/>
    </xf>
    <xf numFmtId="1" fontId="2" fillId="0" borderId="17" xfId="0" applyNumberFormat="1" applyFont="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1" fontId="2" fillId="0" borderId="18" xfId="0" applyNumberFormat="1" applyFont="1" applyBorder="1" applyAlignment="1">
      <alignment/>
    </xf>
    <xf numFmtId="1" fontId="2" fillId="0" borderId="19" xfId="0" applyNumberFormat="1" applyFont="1" applyBorder="1" applyAlignment="1">
      <alignment/>
    </xf>
    <xf numFmtId="1" fontId="2" fillId="0" borderId="21" xfId="0" applyNumberFormat="1" applyFont="1" applyBorder="1" applyAlignment="1">
      <alignment/>
    </xf>
    <xf numFmtId="1" fontId="2" fillId="0" borderId="22" xfId="0" applyNumberFormat="1"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3" fontId="2" fillId="0" borderId="16" xfId="0" applyNumberFormat="1" applyFont="1" applyBorder="1" applyAlignment="1">
      <alignment/>
    </xf>
    <xf numFmtId="3" fontId="2" fillId="0" borderId="24" xfId="0" applyNumberFormat="1" applyFont="1" applyBorder="1" applyAlignment="1">
      <alignment/>
    </xf>
    <xf numFmtId="3" fontId="2" fillId="0" borderId="17" xfId="0" applyNumberFormat="1" applyFont="1" applyBorder="1" applyAlignment="1">
      <alignment/>
    </xf>
    <xf numFmtId="0" fontId="2" fillId="33" borderId="0" xfId="0" applyFont="1" applyFill="1" applyBorder="1" applyAlignment="1">
      <alignment/>
    </xf>
    <xf numFmtId="0" fontId="0" fillId="0" borderId="0" xfId="0" applyNumberFormat="1" applyFill="1" applyAlignment="1">
      <alignment/>
    </xf>
    <xf numFmtId="3" fontId="2" fillId="0" borderId="10" xfId="0" applyNumberFormat="1" applyFont="1" applyFill="1" applyBorder="1" applyAlignment="1">
      <alignment/>
    </xf>
    <xf numFmtId="0" fontId="4" fillId="33" borderId="10" xfId="0" applyFont="1" applyFill="1" applyBorder="1" applyAlignment="1">
      <alignment wrapText="1"/>
    </xf>
    <xf numFmtId="0" fontId="2" fillId="0" borderId="25" xfId="0" applyFont="1" applyFill="1" applyBorder="1" applyAlignment="1">
      <alignment/>
    </xf>
    <xf numFmtId="3" fontId="2" fillId="0" borderId="25" xfId="0" applyNumberFormat="1" applyFont="1" applyFill="1" applyBorder="1" applyAlignment="1">
      <alignment/>
    </xf>
    <xf numFmtId="0" fontId="4" fillId="0" borderId="25" xfId="0" applyFont="1" applyFill="1" applyBorder="1" applyAlignment="1">
      <alignment wrapText="1"/>
    </xf>
    <xf numFmtId="0" fontId="4" fillId="0" borderId="12" xfId="0" applyFont="1" applyFill="1" applyBorder="1" applyAlignment="1">
      <alignment wrapText="1"/>
    </xf>
    <xf numFmtId="164" fontId="2" fillId="0" borderId="10" xfId="0" applyNumberFormat="1" applyFont="1" applyFill="1" applyBorder="1" applyAlignment="1">
      <alignment/>
    </xf>
    <xf numFmtId="164" fontId="8" fillId="0" borderId="0" xfId="0" applyNumberFormat="1" applyFont="1" applyAlignment="1">
      <alignment/>
    </xf>
    <xf numFmtId="0" fontId="2" fillId="0" borderId="14" xfId="0" applyFont="1" applyBorder="1" applyAlignment="1">
      <alignment/>
    </xf>
    <xf numFmtId="164" fontId="2" fillId="0" borderId="14" xfId="0" applyNumberFormat="1" applyFont="1" applyBorder="1" applyAlignment="1">
      <alignment/>
    </xf>
    <xf numFmtId="3" fontId="2" fillId="0" borderId="26" xfId="0" applyNumberFormat="1" applyFont="1" applyBorder="1" applyAlignment="1">
      <alignment/>
    </xf>
    <xf numFmtId="0" fontId="2" fillId="0" borderId="27" xfId="0" applyFont="1" applyFill="1" applyBorder="1" applyAlignment="1">
      <alignment/>
    </xf>
    <xf numFmtId="9" fontId="2" fillId="0" borderId="27" xfId="0" applyNumberFormat="1" applyFont="1" applyFill="1" applyBorder="1" applyAlignment="1">
      <alignment/>
    </xf>
    <xf numFmtId="0" fontId="0" fillId="0" borderId="0" xfId="0" applyFill="1" applyBorder="1" applyAlignment="1">
      <alignment/>
    </xf>
    <xf numFmtId="0" fontId="14" fillId="0" borderId="0" xfId="0" applyFont="1" applyAlignment="1">
      <alignment/>
    </xf>
    <xf numFmtId="0" fontId="3" fillId="0" borderId="10" xfId="0" applyFont="1" applyBorder="1" applyAlignment="1">
      <alignment/>
    </xf>
    <xf numFmtId="0" fontId="3" fillId="0" borderId="15" xfId="0" applyFont="1" applyBorder="1" applyAlignment="1">
      <alignment/>
    </xf>
    <xf numFmtId="1" fontId="3" fillId="0" borderId="28" xfId="0" applyNumberFormat="1" applyFont="1" applyBorder="1" applyAlignment="1">
      <alignment/>
    </xf>
    <xf numFmtId="1" fontId="3" fillId="0" borderId="29" xfId="0" applyNumberFormat="1" applyFont="1" applyBorder="1" applyAlignment="1">
      <alignment/>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indent="2"/>
    </xf>
    <xf numFmtId="0" fontId="4" fillId="0" borderId="10" xfId="0" applyFont="1" applyFill="1" applyBorder="1" applyAlignment="1">
      <alignment vertical="center" wrapText="1"/>
    </xf>
    <xf numFmtId="0" fontId="16" fillId="0" borderId="0" xfId="0" applyFont="1" applyAlignment="1">
      <alignment/>
    </xf>
    <xf numFmtId="0" fontId="0" fillId="0" borderId="0" xfId="0" applyAlignment="1">
      <alignment vertical="center"/>
    </xf>
    <xf numFmtId="0" fontId="0" fillId="0" borderId="0" xfId="0" applyBorder="1" applyAlignment="1">
      <alignment vertical="center"/>
    </xf>
    <xf numFmtId="0" fontId="1" fillId="0" borderId="0" xfId="0" applyFont="1" applyAlignment="1" applyProtection="1">
      <alignment/>
      <protection/>
    </xf>
    <xf numFmtId="0" fontId="0" fillId="0" borderId="0" xfId="0" applyAlignment="1" applyProtection="1">
      <alignment/>
      <protection/>
    </xf>
    <xf numFmtId="0" fontId="2" fillId="33" borderId="10" xfId="0" applyFont="1" applyFill="1" applyBorder="1" applyAlignment="1" applyProtection="1">
      <alignment/>
      <protection locked="0"/>
    </xf>
    <xf numFmtId="9" fontId="2" fillId="33" borderId="10" xfId="0" applyNumberFormat="1" applyFont="1" applyFill="1" applyBorder="1" applyAlignment="1" applyProtection="1">
      <alignment/>
      <protection locked="0"/>
    </xf>
    <xf numFmtId="164" fontId="2" fillId="33" borderId="10" xfId="0" applyNumberFormat="1" applyFont="1" applyFill="1" applyBorder="1" applyAlignment="1" applyProtection="1">
      <alignment/>
      <protection locked="0"/>
    </xf>
    <xf numFmtId="9" fontId="0" fillId="33" borderId="27" xfId="0" applyNumberFormat="1" applyFill="1" applyBorder="1" applyAlignment="1" applyProtection="1">
      <alignment vertical="center" wrapText="1"/>
      <protection locked="0"/>
    </xf>
    <xf numFmtId="9" fontId="0" fillId="33" borderId="30" xfId="0" applyNumberFormat="1" applyFill="1" applyBorder="1" applyAlignment="1" applyProtection="1">
      <alignment vertical="center" wrapText="1"/>
      <protection locked="0"/>
    </xf>
    <xf numFmtId="9" fontId="2" fillId="33" borderId="12" xfId="0" applyNumberFormat="1" applyFont="1" applyFill="1" applyBorder="1" applyAlignment="1" applyProtection="1">
      <alignment/>
      <protection locked="0"/>
    </xf>
    <xf numFmtId="3" fontId="2" fillId="33" borderId="10" xfId="0" applyNumberFormat="1" applyFont="1" applyFill="1" applyBorder="1" applyAlignment="1" applyProtection="1">
      <alignment/>
      <protection locked="0"/>
    </xf>
    <xf numFmtId="0" fontId="2" fillId="0" borderId="31" xfId="0" applyFont="1" applyFill="1" applyBorder="1" applyAlignment="1">
      <alignment horizontal="left" vertical="center"/>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14" xfId="0" applyFill="1" applyBorder="1" applyAlignment="1">
      <alignment/>
    </xf>
    <xf numFmtId="0" fontId="5" fillId="0" borderId="14" xfId="0" applyFont="1" applyFill="1" applyBorder="1" applyAlignment="1">
      <alignment vertical="center" wrapText="1"/>
    </xf>
    <xf numFmtId="0" fontId="0" fillId="0" borderId="0" xfId="0"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14" fillId="33" borderId="0" xfId="0" applyFont="1" applyFill="1" applyAlignment="1" applyProtection="1">
      <alignment/>
      <protection locked="0"/>
    </xf>
    <xf numFmtId="0" fontId="0" fillId="33" borderId="0" xfId="0" applyFill="1" applyAlignment="1" applyProtection="1">
      <alignment vertical="top"/>
      <protection locked="0"/>
    </xf>
    <xf numFmtId="0" fontId="0" fillId="33" borderId="0" xfId="0" applyFill="1" applyAlignment="1" applyProtection="1">
      <alignment vertical="center"/>
      <protection locked="0"/>
    </xf>
    <xf numFmtId="0" fontId="0" fillId="0" borderId="0" xfId="0" applyAlignment="1" applyProtection="1">
      <alignment wrapText="1"/>
      <protection/>
    </xf>
    <xf numFmtId="0" fontId="0" fillId="33" borderId="0" xfId="0" applyFill="1" applyAlignment="1" applyProtection="1">
      <alignment wrapText="1"/>
      <protection/>
    </xf>
    <xf numFmtId="0" fontId="0" fillId="0" borderId="0" xfId="0" applyFont="1" applyAlignment="1" applyProtection="1">
      <alignment wrapText="1"/>
      <protection/>
    </xf>
    <xf numFmtId="0" fontId="1" fillId="0" borderId="0" xfId="0" applyFont="1" applyAlignment="1" applyProtection="1">
      <alignment wrapText="1"/>
      <protection/>
    </xf>
    <xf numFmtId="0" fontId="0" fillId="0" borderId="0" xfId="0" applyAlignment="1">
      <alignment wrapText="1"/>
    </xf>
    <xf numFmtId="0" fontId="15" fillId="0" borderId="0" xfId="0" applyFont="1" applyAlignment="1">
      <alignment vertical="top"/>
    </xf>
    <xf numFmtId="0" fontId="0" fillId="0" borderId="0" xfId="0" applyAlignment="1">
      <alignment vertical="top"/>
    </xf>
    <xf numFmtId="0" fontId="15"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indent="2"/>
    </xf>
    <xf numFmtId="0" fontId="6" fillId="0" borderId="14" xfId="0" applyFont="1" applyBorder="1" applyAlignment="1" applyProtection="1">
      <alignment vertical="center" wrapText="1"/>
      <protection/>
    </xf>
    <xf numFmtId="0" fontId="4" fillId="0" borderId="15" xfId="0" applyFont="1" applyFill="1" applyBorder="1" applyAlignment="1">
      <alignment vertical="center" wrapText="1"/>
    </xf>
    <xf numFmtId="0" fontId="0" fillId="0" borderId="26" xfId="0" applyBorder="1" applyAlignment="1">
      <alignment vertical="center"/>
    </xf>
    <xf numFmtId="0" fontId="0" fillId="0" borderId="35" xfId="0" applyBorder="1" applyAlignment="1">
      <alignment vertical="center"/>
    </xf>
    <xf numFmtId="0" fontId="2" fillId="0" borderId="15" xfId="0" applyFont="1" applyBorder="1" applyAlignment="1">
      <alignment shrinkToFit="1"/>
    </xf>
    <xf numFmtId="0" fontId="0" fillId="0" borderId="35" xfId="0" applyBorder="1" applyAlignment="1">
      <alignment shrinkToFit="1"/>
    </xf>
    <xf numFmtId="0" fontId="3" fillId="0" borderId="31" xfId="0" applyFont="1" applyBorder="1" applyAlignment="1">
      <alignment shrinkToFit="1"/>
    </xf>
    <xf numFmtId="0" fontId="3" fillId="0" borderId="36" xfId="0" applyFont="1" applyBorder="1" applyAlignment="1">
      <alignment shrinkToFit="1"/>
    </xf>
    <xf numFmtId="0" fontId="4" fillId="0" borderId="26" xfId="0" applyFont="1" applyBorder="1" applyAlignment="1">
      <alignment vertical="center" wrapText="1"/>
    </xf>
    <xf numFmtId="0" fontId="4" fillId="0" borderId="35" xfId="0" applyFont="1" applyBorder="1" applyAlignment="1">
      <alignment vertical="center" wrapText="1"/>
    </xf>
    <xf numFmtId="0" fontId="5" fillId="0" borderId="0" xfId="0" applyFont="1" applyFill="1" applyBorder="1" applyAlignment="1">
      <alignment vertical="center" wrapText="1"/>
    </xf>
    <xf numFmtId="0" fontId="6" fillId="0" borderId="0" xfId="0" applyFont="1" applyBorder="1" applyAlignment="1">
      <alignment vertical="center" wrapText="1"/>
    </xf>
    <xf numFmtId="0" fontId="9" fillId="0" borderId="15" xfId="0" applyFont="1" applyFill="1" applyBorder="1" applyAlignment="1">
      <alignment wrapText="1"/>
    </xf>
    <xf numFmtId="0" fontId="10" fillId="0" borderId="26" xfId="0" applyFont="1" applyBorder="1" applyAlignment="1">
      <alignment wrapText="1"/>
    </xf>
    <xf numFmtId="0" fontId="10" fillId="0" borderId="35" xfId="0" applyFont="1" applyBorder="1" applyAlignment="1">
      <alignment wrapText="1"/>
    </xf>
    <xf numFmtId="0" fontId="4" fillId="0" borderId="26" xfId="0" applyFont="1" applyFill="1" applyBorder="1" applyAlignment="1">
      <alignment vertical="center" wrapText="1"/>
    </xf>
    <xf numFmtId="0" fontId="4" fillId="0" borderId="35" xfId="0" applyFont="1" applyFill="1" applyBorder="1" applyAlignment="1">
      <alignment vertical="center" wrapText="1"/>
    </xf>
    <xf numFmtId="0" fontId="0" fillId="0" borderId="26" xfId="0" applyBorder="1" applyAlignment="1">
      <alignment vertical="center" wrapText="1"/>
    </xf>
    <xf numFmtId="0" fontId="0" fillId="0" borderId="35" xfId="0" applyBorder="1" applyAlignment="1">
      <alignment vertical="center" wrapText="1"/>
    </xf>
    <xf numFmtId="0" fontId="0" fillId="0" borderId="0" xfId="0" applyBorder="1" applyAlignment="1">
      <alignment vertical="center" wrapText="1"/>
    </xf>
    <xf numFmtId="0" fontId="0" fillId="0" borderId="26" xfId="0" applyBorder="1" applyAlignment="1">
      <alignment wrapText="1"/>
    </xf>
    <xf numFmtId="0" fontId="0" fillId="0" borderId="35" xfId="0" applyBorder="1" applyAlignment="1">
      <alignment wrapText="1"/>
    </xf>
    <xf numFmtId="0" fontId="2" fillId="0" borderId="15" xfId="0" applyFont="1" applyFill="1" applyBorder="1" applyAlignment="1">
      <alignment wrapText="1"/>
    </xf>
    <xf numFmtId="0" fontId="6" fillId="0" borderId="0" xfId="0" applyFont="1" applyAlignment="1">
      <alignment wrapText="1"/>
    </xf>
    <xf numFmtId="0" fontId="11" fillId="0" borderId="0" xfId="0" applyFont="1" applyAlignment="1">
      <alignment vertical="center" wrapText="1"/>
    </xf>
    <xf numFmtId="0" fontId="2" fillId="34" borderId="37" xfId="0" applyFont="1" applyFill="1" applyBorder="1" applyAlignment="1" applyProtection="1">
      <alignment/>
      <protection/>
    </xf>
    <xf numFmtId="3" fontId="2" fillId="34" borderId="37" xfId="0" applyNumberFormat="1" applyFont="1" applyFill="1" applyBorder="1" applyAlignment="1" applyProtection="1">
      <alignment/>
      <protection locked="0"/>
    </xf>
    <xf numFmtId="0" fontId="0" fillId="0" borderId="0" xfId="0" applyFont="1" applyAlignment="1">
      <alignment horizontal="left" vertical="top" wrapText="1" indent="2"/>
    </xf>
    <xf numFmtId="0" fontId="35" fillId="33" borderId="0" xfId="0" applyFont="1" applyFill="1" applyAlignment="1" applyProtection="1">
      <alignment/>
      <protection locked="0"/>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2"/>
  <sheetViews>
    <sheetView tabSelected="1" zoomScalePageLayoutView="0" workbookViewId="0" topLeftCell="A1">
      <selection activeCell="A1" sqref="A1"/>
    </sheetView>
  </sheetViews>
  <sheetFormatPr defaultColWidth="9.140625" defaultRowHeight="12.75"/>
  <cols>
    <col min="1" max="1" width="72.7109375" style="84" customWidth="1"/>
  </cols>
  <sheetData>
    <row r="1" ht="18">
      <c r="A1" s="87" t="s">
        <v>120</v>
      </c>
    </row>
    <row r="2" ht="12.75">
      <c r="A2" s="84" t="s">
        <v>97</v>
      </c>
    </row>
    <row r="4" ht="25.5">
      <c r="A4" s="84" t="s">
        <v>98</v>
      </c>
    </row>
    <row r="6" ht="25.5">
      <c r="A6" s="85" t="s">
        <v>99</v>
      </c>
    </row>
    <row r="8" ht="38.25">
      <c r="A8" s="84" t="s">
        <v>100</v>
      </c>
    </row>
    <row r="10" ht="63.75">
      <c r="A10" s="84" t="s">
        <v>105</v>
      </c>
    </row>
    <row r="12" ht="38.25">
      <c r="A12" s="86" t="s">
        <v>106</v>
      </c>
    </row>
    <row r="14" ht="51">
      <c r="A14" s="86" t="s">
        <v>114</v>
      </c>
    </row>
    <row r="16" ht="25.5">
      <c r="A16" s="86" t="s">
        <v>113</v>
      </c>
    </row>
    <row r="18" ht="12.75">
      <c r="A18" s="84" t="s">
        <v>101</v>
      </c>
    </row>
    <row r="20" ht="12.75">
      <c r="A20" s="84" t="s">
        <v>102</v>
      </c>
    </row>
    <row r="22" ht="12.75">
      <c r="A22" s="86" t="s">
        <v>124</v>
      </c>
    </row>
  </sheetData>
  <sheetProtection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52"/>
  <sheetViews>
    <sheetView zoomScalePageLayoutView="0" workbookViewId="0" topLeftCell="A1">
      <selection activeCell="J3" sqref="J3"/>
    </sheetView>
  </sheetViews>
  <sheetFormatPr defaultColWidth="9.140625" defaultRowHeight="12.75"/>
  <cols>
    <col min="1" max="1" width="3.00390625" style="0" customWidth="1"/>
    <col min="2" max="2" width="4.7109375" style="0" customWidth="1"/>
    <col min="3" max="3" width="33.421875" style="0" customWidth="1"/>
    <col min="4" max="8" width="9.7109375" style="0" customWidth="1"/>
    <col min="10" max="10" width="30.421875" style="78" customWidth="1"/>
  </cols>
  <sheetData>
    <row r="1" spans="2:10" ht="12.75">
      <c r="B1" s="125" t="s">
        <v>125</v>
      </c>
      <c r="J1" s="64"/>
    </row>
    <row r="2" spans="2:10" ht="18">
      <c r="B2" s="63" t="s">
        <v>42</v>
      </c>
      <c r="C2" s="63"/>
      <c r="D2" s="63"/>
      <c r="E2" s="64"/>
      <c r="F2" s="64"/>
      <c r="G2" s="64"/>
      <c r="H2" s="64"/>
      <c r="J2" s="64" t="s">
        <v>103</v>
      </c>
    </row>
    <row r="3" spans="2:10" ht="40.5" customHeight="1">
      <c r="B3" s="96" t="s">
        <v>94</v>
      </c>
      <c r="C3" s="96"/>
      <c r="D3" s="96"/>
      <c r="E3" s="96"/>
      <c r="F3" s="96"/>
      <c r="G3" s="96"/>
      <c r="H3" s="96"/>
      <c r="J3" s="124"/>
    </row>
    <row r="4" spans="1:10" s="10" customFormat="1" ht="14.25">
      <c r="A4" s="10" t="s">
        <v>45</v>
      </c>
      <c r="B4" s="11" t="s">
        <v>3</v>
      </c>
      <c r="C4" s="11"/>
      <c r="D4" s="65">
        <v>5</v>
      </c>
      <c r="E4" s="65">
        <v>5</v>
      </c>
      <c r="F4" s="65">
        <v>4</v>
      </c>
      <c r="G4" s="65"/>
      <c r="H4" s="65"/>
      <c r="J4" s="79"/>
    </row>
    <row r="5" spans="2:10" s="10" customFormat="1" ht="29.25" customHeight="1">
      <c r="B5" s="9"/>
      <c r="C5" s="97" t="s">
        <v>9</v>
      </c>
      <c r="D5" s="98"/>
      <c r="E5" s="98"/>
      <c r="F5" s="98"/>
      <c r="G5" s="98"/>
      <c r="H5" s="99"/>
      <c r="J5" s="79"/>
    </row>
    <row r="6" spans="1:10" s="10" customFormat="1" ht="14.25">
      <c r="A6" s="10" t="s">
        <v>46</v>
      </c>
      <c r="B6" s="11" t="s">
        <v>4</v>
      </c>
      <c r="C6" s="11"/>
      <c r="D6" s="65">
        <v>3</v>
      </c>
      <c r="E6" s="65">
        <v>4</v>
      </c>
      <c r="F6" s="65">
        <v>5</v>
      </c>
      <c r="G6" s="65"/>
      <c r="H6" s="65"/>
      <c r="J6" s="79"/>
    </row>
    <row r="7" spans="1:10" ht="14.25">
      <c r="A7" t="s">
        <v>47</v>
      </c>
      <c r="B7" s="11" t="s">
        <v>5</v>
      </c>
      <c r="C7" s="11"/>
      <c r="D7" s="66">
        <v>0.35</v>
      </c>
      <c r="E7" s="66">
        <v>0.2</v>
      </c>
      <c r="F7" s="66">
        <v>0.2</v>
      </c>
      <c r="G7" s="66"/>
      <c r="H7" s="66"/>
      <c r="J7" s="79"/>
    </row>
    <row r="8" spans="2:10" s="10" customFormat="1" ht="29.25" customHeight="1">
      <c r="B8" s="9"/>
      <c r="C8" s="97" t="s">
        <v>95</v>
      </c>
      <c r="D8" s="98"/>
      <c r="E8" s="98"/>
      <c r="F8" s="98"/>
      <c r="G8" s="98"/>
      <c r="H8" s="99"/>
      <c r="J8" s="79"/>
    </row>
    <row r="9" spans="1:10" ht="14.25">
      <c r="A9" s="10" t="s">
        <v>48</v>
      </c>
      <c r="B9" s="11" t="s">
        <v>6</v>
      </c>
      <c r="C9" s="11"/>
      <c r="D9" s="66">
        <v>0.35</v>
      </c>
      <c r="E9" s="66">
        <v>0.2</v>
      </c>
      <c r="F9" s="66">
        <v>0.2</v>
      </c>
      <c r="G9" s="66"/>
      <c r="H9" s="66"/>
      <c r="J9" s="79"/>
    </row>
    <row r="10" spans="2:10" s="10" customFormat="1" ht="15" customHeight="1">
      <c r="B10" s="9"/>
      <c r="C10" s="97" t="s">
        <v>10</v>
      </c>
      <c r="D10" s="98"/>
      <c r="E10" s="98"/>
      <c r="F10" s="98"/>
      <c r="G10" s="98"/>
      <c r="H10" s="99"/>
      <c r="J10" s="79"/>
    </row>
    <row r="11" spans="1:10" ht="14.25">
      <c r="A11" s="10" t="s">
        <v>49</v>
      </c>
      <c r="B11" s="11" t="s">
        <v>11</v>
      </c>
      <c r="C11" s="11"/>
      <c r="D11" s="65">
        <v>1</v>
      </c>
      <c r="E11" s="65">
        <v>1</v>
      </c>
      <c r="F11" s="65">
        <v>1</v>
      </c>
      <c r="G11" s="65"/>
      <c r="H11" s="65"/>
      <c r="J11" s="79"/>
    </row>
    <row r="12" spans="2:10" s="10" customFormat="1" ht="52.5" customHeight="1">
      <c r="B12" s="9"/>
      <c r="C12" s="97" t="s">
        <v>96</v>
      </c>
      <c r="D12" s="98"/>
      <c r="E12" s="98"/>
      <c r="F12" s="98"/>
      <c r="G12" s="98"/>
      <c r="H12" s="99"/>
      <c r="J12" s="79"/>
    </row>
    <row r="13" spans="1:10" ht="14.25">
      <c r="A13" t="s">
        <v>50</v>
      </c>
      <c r="B13" s="11" t="s">
        <v>12</v>
      </c>
      <c r="C13" s="11"/>
      <c r="D13" s="65">
        <v>1</v>
      </c>
      <c r="E13" s="65">
        <v>0.5</v>
      </c>
      <c r="F13" s="65">
        <v>0.5</v>
      </c>
      <c r="G13" s="65"/>
      <c r="H13" s="65"/>
      <c r="J13" s="79"/>
    </row>
    <row r="14" spans="2:10" s="10" customFormat="1" ht="42" customHeight="1">
      <c r="B14" s="9"/>
      <c r="C14" s="97" t="s">
        <v>14</v>
      </c>
      <c r="D14" s="111"/>
      <c r="E14" s="111"/>
      <c r="F14" s="111"/>
      <c r="G14" s="111"/>
      <c r="H14" s="112"/>
      <c r="J14" s="79"/>
    </row>
    <row r="15" spans="1:10" ht="14.25">
      <c r="A15" t="s">
        <v>51</v>
      </c>
      <c r="B15" s="11" t="s">
        <v>13</v>
      </c>
      <c r="C15" s="11"/>
      <c r="D15" s="65">
        <v>1</v>
      </c>
      <c r="E15" s="65">
        <v>0.5</v>
      </c>
      <c r="F15" s="65">
        <v>0.5</v>
      </c>
      <c r="G15" s="65"/>
      <c r="H15" s="65"/>
      <c r="J15" s="79"/>
    </row>
    <row r="16" spans="2:10" s="10" customFormat="1" ht="51" customHeight="1">
      <c r="B16" s="9"/>
      <c r="C16" s="97" t="s">
        <v>121</v>
      </c>
      <c r="D16" s="111"/>
      <c r="E16" s="111"/>
      <c r="F16" s="111"/>
      <c r="G16" s="111"/>
      <c r="H16" s="112"/>
      <c r="J16" s="79"/>
    </row>
    <row r="17" spans="2:10" s="10" customFormat="1" ht="38.25" customHeight="1">
      <c r="B17" s="108" t="s">
        <v>43</v>
      </c>
      <c r="C17" s="109"/>
      <c r="D17" s="109"/>
      <c r="E17" s="109"/>
      <c r="F17" s="109"/>
      <c r="G17" s="109"/>
      <c r="H17" s="110"/>
      <c r="J17" s="79"/>
    </row>
    <row r="18" spans="1:10" ht="14.25">
      <c r="A18" t="s">
        <v>52</v>
      </c>
      <c r="B18" s="11" t="s">
        <v>7</v>
      </c>
      <c r="C18" s="11"/>
      <c r="D18" s="67">
        <v>1000</v>
      </c>
      <c r="E18" s="67">
        <v>4500</v>
      </c>
      <c r="F18" s="67">
        <v>8000</v>
      </c>
      <c r="G18" s="67"/>
      <c r="H18" s="67"/>
      <c r="J18" s="79"/>
    </row>
    <row r="19" spans="2:10" s="10" customFormat="1" ht="29.25" customHeight="1">
      <c r="B19" s="13"/>
      <c r="C19" s="97" t="s">
        <v>15</v>
      </c>
      <c r="D19" s="113"/>
      <c r="E19" s="113"/>
      <c r="F19" s="113"/>
      <c r="G19" s="113"/>
      <c r="H19" s="114"/>
      <c r="J19" s="79"/>
    </row>
    <row r="20" spans="1:10" s="10" customFormat="1" ht="14.25">
      <c r="A20" s="10" t="s">
        <v>53</v>
      </c>
      <c r="B20" s="12" t="s">
        <v>16</v>
      </c>
      <c r="C20" s="15"/>
      <c r="D20" s="68">
        <v>0</v>
      </c>
      <c r="E20" s="68">
        <v>0.5</v>
      </c>
      <c r="F20" s="68">
        <v>0.75</v>
      </c>
      <c r="G20" s="68"/>
      <c r="H20" s="69"/>
      <c r="J20" s="79"/>
    </row>
    <row r="21" spans="2:10" s="10" customFormat="1" ht="29.25" customHeight="1">
      <c r="B21" s="13"/>
      <c r="C21" s="97" t="s">
        <v>17</v>
      </c>
      <c r="D21" s="104"/>
      <c r="E21" s="104"/>
      <c r="F21" s="104"/>
      <c r="G21" s="104"/>
      <c r="H21" s="105"/>
      <c r="J21" s="79"/>
    </row>
    <row r="22" spans="1:10" ht="14.25">
      <c r="A22" t="s">
        <v>54</v>
      </c>
      <c r="B22" s="12" t="s">
        <v>8</v>
      </c>
      <c r="C22" s="12"/>
      <c r="D22" s="70">
        <v>0</v>
      </c>
      <c r="E22" s="70">
        <v>0.25</v>
      </c>
      <c r="F22" s="70">
        <v>0.25</v>
      </c>
      <c r="G22" s="70"/>
      <c r="H22" s="70"/>
      <c r="J22" s="79"/>
    </row>
    <row r="23" spans="2:10" s="50" customFormat="1" ht="14.25">
      <c r="B23" s="48"/>
      <c r="C23" s="48"/>
      <c r="D23" s="49"/>
      <c r="E23" s="49"/>
      <c r="F23" s="49"/>
      <c r="G23" s="49"/>
      <c r="H23" s="49"/>
      <c r="J23" s="80"/>
    </row>
    <row r="24" spans="1:10" s="10" customFormat="1" ht="75.75" customHeight="1">
      <c r="A24" s="50"/>
      <c r="B24" s="106" t="s">
        <v>44</v>
      </c>
      <c r="C24" s="107"/>
      <c r="D24" s="107"/>
      <c r="E24" s="107"/>
      <c r="F24" s="107"/>
      <c r="G24" s="107"/>
      <c r="H24" s="107"/>
      <c r="J24" s="79"/>
    </row>
    <row r="25" spans="1:10" s="10" customFormat="1" ht="19.5" customHeight="1">
      <c r="A25" s="76"/>
      <c r="B25" s="77"/>
      <c r="C25" s="16"/>
      <c r="D25" s="16"/>
      <c r="E25" s="16"/>
      <c r="F25" s="16"/>
      <c r="G25" s="16"/>
      <c r="H25" s="16"/>
      <c r="J25" s="79"/>
    </row>
    <row r="26" spans="1:10" s="10" customFormat="1" ht="14.25" customHeight="1">
      <c r="A26" s="10" t="s">
        <v>55</v>
      </c>
      <c r="B26" s="72" t="s">
        <v>65</v>
      </c>
      <c r="C26" s="16"/>
      <c r="D26" s="73">
        <f>52-D6</f>
        <v>49</v>
      </c>
      <c r="E26" s="74">
        <f>52-E6</f>
        <v>48</v>
      </c>
      <c r="F26" s="74">
        <f>52-F6</f>
        <v>47</v>
      </c>
      <c r="G26" s="74">
        <f>52-G6</f>
        <v>52</v>
      </c>
      <c r="H26" s="75">
        <f>52-H6</f>
        <v>52</v>
      </c>
      <c r="J26" s="79"/>
    </row>
    <row r="27" spans="1:10" s="10" customFormat="1" ht="27" customHeight="1">
      <c r="A27" s="10" t="s">
        <v>56</v>
      </c>
      <c r="B27" s="9" t="s">
        <v>66</v>
      </c>
      <c r="C27" s="17"/>
      <c r="D27" s="22">
        <f>D4*D26</f>
        <v>245</v>
      </c>
      <c r="E27" s="23">
        <f>E4*E26</f>
        <v>240</v>
      </c>
      <c r="F27" s="23">
        <f>F4*F26</f>
        <v>188</v>
      </c>
      <c r="G27" s="23">
        <f>G4*G26</f>
        <v>0</v>
      </c>
      <c r="H27" s="24">
        <f>H4*H26</f>
        <v>0</v>
      </c>
      <c r="J27" s="79"/>
    </row>
    <row r="28" spans="1:10" ht="14.25" customHeight="1">
      <c r="A28" t="s">
        <v>57</v>
      </c>
      <c r="B28" s="3" t="s">
        <v>67</v>
      </c>
      <c r="C28" s="18"/>
      <c r="D28" s="20">
        <f>-D7*D27</f>
        <v>-85.75</v>
      </c>
      <c r="E28" s="21">
        <f>-E7*E27</f>
        <v>-48</v>
      </c>
      <c r="F28" s="21">
        <f>-F7*F27</f>
        <v>-37.6</v>
      </c>
      <c r="G28" s="21">
        <f>-G7*G27</f>
        <v>0</v>
      </c>
      <c r="H28" s="21">
        <f>-H7*H27</f>
        <v>0</v>
      </c>
      <c r="J28" s="79"/>
    </row>
    <row r="29" spans="1:10" ht="14.25">
      <c r="A29" t="s">
        <v>58</v>
      </c>
      <c r="B29" s="3" t="s">
        <v>68</v>
      </c>
      <c r="C29" s="18"/>
      <c r="D29" s="27">
        <f>-D9*D27</f>
        <v>-85.75</v>
      </c>
      <c r="E29" s="28">
        <f>-E9*E27</f>
        <v>-48</v>
      </c>
      <c r="F29" s="28">
        <f>-F9*F27</f>
        <v>-37.6</v>
      </c>
      <c r="G29" s="28">
        <f>-G9*G27</f>
        <v>0</v>
      </c>
      <c r="H29" s="28">
        <f>-H9*H27</f>
        <v>0</v>
      </c>
      <c r="J29" s="79"/>
    </row>
    <row r="30" spans="1:10" ht="14.25">
      <c r="A30" t="s">
        <v>59</v>
      </c>
      <c r="B30" s="100" t="s">
        <v>69</v>
      </c>
      <c r="C30" s="101"/>
      <c r="D30" s="25">
        <f>D27+D28+D29</f>
        <v>73.5</v>
      </c>
      <c r="E30" s="26">
        <f>E27+E28+E29</f>
        <v>144</v>
      </c>
      <c r="F30" s="26">
        <f>F27+F28+F29</f>
        <v>112.80000000000001</v>
      </c>
      <c r="G30" s="26">
        <f>G27+G28+G29</f>
        <v>0</v>
      </c>
      <c r="H30" s="26">
        <f>H27+H28+H29</f>
        <v>0</v>
      </c>
      <c r="J30" s="79"/>
    </row>
    <row r="31" spans="1:10" ht="17.25" customHeight="1">
      <c r="A31" t="s">
        <v>60</v>
      </c>
      <c r="B31" s="3" t="s">
        <v>108</v>
      </c>
      <c r="C31" s="18"/>
      <c r="D31" s="29">
        <f>D11+D13+D15</f>
        <v>3</v>
      </c>
      <c r="E31" s="30">
        <f>E11+E13+E15</f>
        <v>2</v>
      </c>
      <c r="F31" s="30">
        <f>F11+F13+F15</f>
        <v>2</v>
      </c>
      <c r="G31" s="30">
        <f>G11+G13+G15</f>
        <v>0</v>
      </c>
      <c r="H31" s="31">
        <f>H11+H13+H15</f>
        <v>0</v>
      </c>
      <c r="J31" s="79"/>
    </row>
    <row r="32" spans="1:10" s="51" customFormat="1" ht="15" customHeight="1">
      <c r="A32" s="51" t="s">
        <v>61</v>
      </c>
      <c r="B32" s="52" t="s">
        <v>70</v>
      </c>
      <c r="C32" s="53"/>
      <c r="D32" s="54">
        <f>D30/D31</f>
        <v>24.5</v>
      </c>
      <c r="E32" s="55">
        <f>E30/E31</f>
        <v>72</v>
      </c>
      <c r="F32" s="55">
        <f>F30/F31</f>
        <v>56.400000000000006</v>
      </c>
      <c r="G32" s="55">
        <f>IF(G31&gt;0,G30/G31,0)</f>
        <v>0</v>
      </c>
      <c r="H32" s="55">
        <f>IF(H31&gt;0,H30/H31,0)</f>
        <v>0</v>
      </c>
      <c r="J32" s="81"/>
    </row>
    <row r="33" spans="1:10" ht="29.25" customHeight="1">
      <c r="A33" t="s">
        <v>62</v>
      </c>
      <c r="B33" s="100" t="s">
        <v>71</v>
      </c>
      <c r="C33" s="101"/>
      <c r="D33" s="32">
        <f>D32*D18</f>
        <v>24500</v>
      </c>
      <c r="E33" s="34">
        <f>E32*E18</f>
        <v>324000</v>
      </c>
      <c r="F33" s="34">
        <f>F32*F18</f>
        <v>451200.00000000006</v>
      </c>
      <c r="G33" s="34">
        <f>G32*G18</f>
        <v>0</v>
      </c>
      <c r="H33" s="34">
        <f>H32*H18</f>
        <v>0</v>
      </c>
      <c r="J33" s="79"/>
    </row>
    <row r="34" spans="1:10" ht="15" thickBot="1">
      <c r="A34" t="s">
        <v>63</v>
      </c>
      <c r="B34" s="7" t="s">
        <v>72</v>
      </c>
      <c r="C34" s="19"/>
      <c r="D34" s="33">
        <f>-D33*D22*D20</f>
        <v>0</v>
      </c>
      <c r="E34" s="33">
        <f>-E33*E22*E20</f>
        <v>-40500</v>
      </c>
      <c r="F34" s="33">
        <f>-F33*F22*F20</f>
        <v>-84600.00000000001</v>
      </c>
      <c r="G34" s="33">
        <f>-G33*G22*G20</f>
        <v>0</v>
      </c>
      <c r="H34" s="33">
        <f>-H33*H22*H20</f>
        <v>0</v>
      </c>
      <c r="J34" s="79"/>
    </row>
    <row r="35" spans="1:10" ht="15.75" thickTop="1">
      <c r="A35" t="s">
        <v>64</v>
      </c>
      <c r="B35" s="102" t="s">
        <v>74</v>
      </c>
      <c r="C35" s="103"/>
      <c r="D35" s="6">
        <f>D33+D34</f>
        <v>24500</v>
      </c>
      <c r="E35" s="6">
        <f>E33+E34</f>
        <v>283500</v>
      </c>
      <c r="F35" s="6">
        <f>F33+F34</f>
        <v>366600.00000000006</v>
      </c>
      <c r="G35" s="6">
        <f>G33+G34</f>
        <v>0</v>
      </c>
      <c r="H35" s="6">
        <f>H33+H34</f>
        <v>0</v>
      </c>
      <c r="J35" s="79"/>
    </row>
    <row r="36" spans="2:10" ht="14.25">
      <c r="B36" s="2"/>
      <c r="C36" s="2"/>
      <c r="D36" s="2"/>
      <c r="E36" s="2"/>
      <c r="F36" s="2"/>
      <c r="G36" s="2"/>
      <c r="H36" s="2"/>
      <c r="J36" s="79"/>
    </row>
    <row r="37" spans="2:10" ht="12.75" customHeight="1">
      <c r="B37" s="88" t="s">
        <v>75</v>
      </c>
      <c r="C37" s="88"/>
      <c r="D37" s="88"/>
      <c r="E37" s="88"/>
      <c r="F37" s="88"/>
      <c r="G37" s="88"/>
      <c r="H37" s="88"/>
      <c r="J37" s="79"/>
    </row>
    <row r="38" spans="2:10" ht="19.5" customHeight="1">
      <c r="B38" s="56" t="s">
        <v>76</v>
      </c>
      <c r="C38" s="89" t="s">
        <v>77</v>
      </c>
      <c r="D38" s="90"/>
      <c r="E38" s="90"/>
      <c r="F38" s="90"/>
      <c r="G38" s="90"/>
      <c r="H38" s="90"/>
      <c r="J38" s="79"/>
    </row>
    <row r="39" spans="2:10" ht="57" customHeight="1">
      <c r="B39" s="56" t="s">
        <v>76</v>
      </c>
      <c r="C39" s="93" t="s">
        <v>122</v>
      </c>
      <c r="D39" s="94"/>
      <c r="E39" s="94"/>
      <c r="F39" s="94"/>
      <c r="G39" s="94"/>
      <c r="H39" s="94"/>
      <c r="J39" s="79"/>
    </row>
    <row r="40" spans="2:10" ht="33" customHeight="1">
      <c r="B40" s="56" t="s">
        <v>76</v>
      </c>
      <c r="C40" s="93" t="s">
        <v>78</v>
      </c>
      <c r="D40" s="94"/>
      <c r="E40" s="94"/>
      <c r="F40" s="94"/>
      <c r="G40" s="94"/>
      <c r="H40" s="94"/>
      <c r="J40" s="79"/>
    </row>
    <row r="41" spans="2:10" s="57" customFormat="1" ht="31.5" customHeight="1">
      <c r="B41" s="56" t="s">
        <v>76</v>
      </c>
      <c r="C41" s="93" t="s">
        <v>79</v>
      </c>
      <c r="D41" s="94"/>
      <c r="E41" s="94"/>
      <c r="F41" s="94"/>
      <c r="G41" s="94"/>
      <c r="H41" s="94"/>
      <c r="J41" s="82"/>
    </row>
    <row r="42" spans="3:10" s="57" customFormat="1" ht="19.5" customHeight="1">
      <c r="C42" s="58" t="s">
        <v>80</v>
      </c>
      <c r="D42" s="58"/>
      <c r="E42" s="58"/>
      <c r="F42" s="58"/>
      <c r="G42" s="58"/>
      <c r="H42" s="58"/>
      <c r="J42" s="82"/>
    </row>
    <row r="43" spans="3:10" s="57" customFormat="1" ht="31.5" customHeight="1">
      <c r="C43" s="95" t="s">
        <v>81</v>
      </c>
      <c r="D43" s="95"/>
      <c r="E43" s="95"/>
      <c r="F43" s="95"/>
      <c r="G43" s="95"/>
      <c r="H43" s="95"/>
      <c r="J43" s="82"/>
    </row>
    <row r="44" spans="3:10" s="57" customFormat="1" ht="19.5" customHeight="1">
      <c r="C44" s="58" t="s">
        <v>82</v>
      </c>
      <c r="D44" s="58"/>
      <c r="E44" s="58"/>
      <c r="F44" s="58"/>
      <c r="G44" s="58"/>
      <c r="H44" s="58"/>
      <c r="J44" s="82"/>
    </row>
    <row r="45" spans="3:10" s="57" customFormat="1" ht="19.5" customHeight="1">
      <c r="C45" s="57" t="s">
        <v>83</v>
      </c>
      <c r="J45" s="82"/>
    </row>
    <row r="46" spans="3:10" s="57" customFormat="1" ht="19.5" customHeight="1">
      <c r="C46" s="58" t="s">
        <v>84</v>
      </c>
      <c r="J46" s="82"/>
    </row>
    <row r="47" spans="3:10" s="57" customFormat="1" ht="19.5" customHeight="1">
      <c r="C47" s="58" t="s">
        <v>85</v>
      </c>
      <c r="J47" s="82"/>
    </row>
    <row r="48" spans="3:10" s="57" customFormat="1" ht="19.5" customHeight="1">
      <c r="C48" s="58" t="s">
        <v>86</v>
      </c>
      <c r="J48" s="82"/>
    </row>
    <row r="49" spans="3:10" s="57" customFormat="1" ht="19.5" customHeight="1">
      <c r="C49" s="58" t="s">
        <v>87</v>
      </c>
      <c r="J49" s="82"/>
    </row>
    <row r="50" spans="3:10" s="57" customFormat="1" ht="30" customHeight="1">
      <c r="C50" s="123" t="s">
        <v>123</v>
      </c>
      <c r="D50" s="95"/>
      <c r="E50" s="95"/>
      <c r="F50" s="95"/>
      <c r="G50" s="95"/>
      <c r="J50" s="82"/>
    </row>
    <row r="51" spans="3:10" s="57" customFormat="1" ht="19.5" customHeight="1">
      <c r="C51" s="58" t="s">
        <v>88</v>
      </c>
      <c r="J51" s="82"/>
    </row>
    <row r="52" spans="2:10" s="57" customFormat="1" ht="25.5" customHeight="1">
      <c r="B52" s="56" t="s">
        <v>76</v>
      </c>
      <c r="C52" s="91" t="s">
        <v>89</v>
      </c>
      <c r="D52" s="92"/>
      <c r="E52" s="92"/>
      <c r="F52" s="92"/>
      <c r="G52" s="92"/>
      <c r="H52" s="92"/>
      <c r="J52" s="82"/>
    </row>
  </sheetData>
  <sheetProtection sheet="1" objects="1" scenarios="1" formatCells="0" formatColumns="0" formatRows="0" insertColumns="0" insertRows="0" insertHyperlinks="0" selectLockedCells="1"/>
  <mergeCells count="22">
    <mergeCell ref="C12:H12"/>
    <mergeCell ref="C14:H14"/>
    <mergeCell ref="C16:H16"/>
    <mergeCell ref="C19:H19"/>
    <mergeCell ref="C50:G50"/>
    <mergeCell ref="B3:H3"/>
    <mergeCell ref="C5:H5"/>
    <mergeCell ref="C8:H8"/>
    <mergeCell ref="C10:H10"/>
    <mergeCell ref="B33:C33"/>
    <mergeCell ref="B35:C35"/>
    <mergeCell ref="C21:H21"/>
    <mergeCell ref="B24:H24"/>
    <mergeCell ref="B17:H17"/>
    <mergeCell ref="B30:C30"/>
    <mergeCell ref="B37:H37"/>
    <mergeCell ref="C38:H38"/>
    <mergeCell ref="C52:H52"/>
    <mergeCell ref="C39:H39"/>
    <mergeCell ref="C40:H40"/>
    <mergeCell ref="C41:H41"/>
    <mergeCell ref="C43:H43"/>
  </mergeCells>
  <printOptions/>
  <pageMargins left="0.75" right="0.75" top="1" bottom="1" header="0.5" footer="0.5"/>
  <pageSetup horizontalDpi="600" verticalDpi="600" orientation="portrait" r:id="rId1"/>
  <headerFooter alignWithMargins="0">
    <oddHeader>&amp;L&amp;"Arial,Bold Italic"&amp;12The Business Side of the Speaking Business&amp;"Arial,Regular"&amp;10
&amp;A&amp;RPage &amp;P of &amp;N</oddHeader>
    <oddFooter>&amp;LNSA/Northwest&amp;R© Linda Gabbert Keith, CPA, CSP</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dimension ref="A1:I48"/>
  <sheetViews>
    <sheetView zoomScalePageLayoutView="0" workbookViewId="0" topLeftCell="A1">
      <selection activeCell="I1" sqref="I1"/>
    </sheetView>
  </sheetViews>
  <sheetFormatPr defaultColWidth="9.140625" defaultRowHeight="12.75"/>
  <cols>
    <col min="1" max="1" width="2.140625" style="0" customWidth="1"/>
    <col min="2" max="2" width="36.57421875" style="0" customWidth="1"/>
    <col min="3" max="7" width="9.7109375" style="0" customWidth="1"/>
    <col min="9" max="9" width="30.28125" style="78" customWidth="1"/>
  </cols>
  <sheetData>
    <row r="1" ht="12.75">
      <c r="A1" s="125" t="s">
        <v>126</v>
      </c>
    </row>
    <row r="2" spans="1:9" ht="18">
      <c r="A2" s="1" t="s">
        <v>2</v>
      </c>
      <c r="B2" s="1"/>
      <c r="C2" s="2"/>
      <c r="D2" s="2"/>
      <c r="E2" s="2"/>
      <c r="F2" s="2"/>
      <c r="G2" s="2"/>
      <c r="I2" s="64"/>
    </row>
    <row r="3" spans="1:9" ht="18">
      <c r="A3" s="1"/>
      <c r="B3" s="60" t="s">
        <v>90</v>
      </c>
      <c r="C3" s="1"/>
      <c r="D3" s="2"/>
      <c r="E3" s="2"/>
      <c r="F3" s="2"/>
      <c r="G3" s="2"/>
      <c r="I3" s="64" t="s">
        <v>104</v>
      </c>
    </row>
    <row r="4" spans="1:9" ht="5.25" customHeight="1">
      <c r="A4" s="1"/>
      <c r="B4" s="1"/>
      <c r="C4" s="2"/>
      <c r="D4" s="2"/>
      <c r="E4" s="2"/>
      <c r="F4" s="2"/>
      <c r="G4" s="2"/>
      <c r="I4" s="64"/>
    </row>
    <row r="5" spans="1:9" ht="14.25">
      <c r="A5" s="11" t="s">
        <v>18</v>
      </c>
      <c r="B5" s="11"/>
      <c r="C5" s="67">
        <v>3000</v>
      </c>
      <c r="D5" s="67">
        <v>6200</v>
      </c>
      <c r="E5" s="67">
        <v>10000</v>
      </c>
      <c r="F5" s="67"/>
      <c r="G5" s="67"/>
      <c r="I5" s="79"/>
    </row>
    <row r="6" spans="1:9" s="10" customFormat="1" ht="58.5" customHeight="1">
      <c r="A6" s="9"/>
      <c r="B6" s="59" t="s">
        <v>36</v>
      </c>
      <c r="C6" s="43"/>
      <c r="D6" s="43"/>
      <c r="E6" s="43"/>
      <c r="F6" s="43"/>
      <c r="G6" s="43"/>
      <c r="I6" s="79"/>
    </row>
    <row r="7" spans="1:9" ht="14.25">
      <c r="A7" s="11" t="s">
        <v>19</v>
      </c>
      <c r="B7" s="11"/>
      <c r="C7" s="66">
        <v>0.22</v>
      </c>
      <c r="D7" s="66">
        <v>0.22</v>
      </c>
      <c r="E7" s="66">
        <v>0.32</v>
      </c>
      <c r="F7" s="66"/>
      <c r="G7" s="66"/>
      <c r="I7" s="79"/>
    </row>
    <row r="8" spans="1:9" s="10" customFormat="1" ht="78.75" customHeight="1">
      <c r="A8" s="118" t="s">
        <v>118</v>
      </c>
      <c r="B8" s="116"/>
      <c r="C8" s="116"/>
      <c r="D8" s="116"/>
      <c r="E8" s="116"/>
      <c r="F8" s="116"/>
      <c r="G8" s="117"/>
      <c r="H8" s="36"/>
      <c r="I8" s="79"/>
    </row>
    <row r="9" spans="1:9" s="10" customFormat="1" ht="33.75" customHeight="1">
      <c r="A9" s="9"/>
      <c r="B9" s="97" t="s">
        <v>117</v>
      </c>
      <c r="C9" s="116"/>
      <c r="D9" s="116"/>
      <c r="E9" s="116"/>
      <c r="F9" s="116"/>
      <c r="G9" s="117"/>
      <c r="H9" s="36"/>
      <c r="I9" s="79"/>
    </row>
    <row r="10" spans="1:9" s="10" customFormat="1" ht="36.75" customHeight="1">
      <c r="A10" s="9"/>
      <c r="B10" s="97" t="s">
        <v>116</v>
      </c>
      <c r="C10" s="116"/>
      <c r="D10" s="116"/>
      <c r="E10" s="116"/>
      <c r="F10" s="116"/>
      <c r="G10" s="117"/>
      <c r="I10" s="79"/>
    </row>
    <row r="11" spans="1:9" s="10" customFormat="1" ht="28.5" customHeight="1">
      <c r="A11" s="9"/>
      <c r="B11" s="97" t="s">
        <v>115</v>
      </c>
      <c r="C11" s="116"/>
      <c r="D11" s="116"/>
      <c r="E11" s="116"/>
      <c r="F11" s="116"/>
      <c r="G11" s="117"/>
      <c r="I11" s="79"/>
    </row>
    <row r="12" spans="1:9" ht="14.25">
      <c r="A12" s="11" t="s">
        <v>21</v>
      </c>
      <c r="B12" s="11"/>
      <c r="C12" s="66">
        <v>0.15</v>
      </c>
      <c r="D12" s="66">
        <v>0.15</v>
      </c>
      <c r="E12" s="66">
        <v>0.1</v>
      </c>
      <c r="F12" s="66"/>
      <c r="G12" s="66"/>
      <c r="I12" s="79"/>
    </row>
    <row r="13" spans="1:9" ht="14.25">
      <c r="A13" s="35" t="s">
        <v>22</v>
      </c>
      <c r="B13" s="35"/>
      <c r="C13" s="66">
        <v>0.1</v>
      </c>
      <c r="D13" s="66">
        <v>0.15</v>
      </c>
      <c r="E13" s="66">
        <v>0.15</v>
      </c>
      <c r="F13" s="66"/>
      <c r="G13" s="66"/>
      <c r="I13" s="79"/>
    </row>
    <row r="14" spans="1:9" ht="14.25">
      <c r="A14" s="3" t="s">
        <v>20</v>
      </c>
      <c r="B14" s="3"/>
      <c r="C14" s="4">
        <f>C5/(1-C7-C12-C13)</f>
        <v>5660.377358490566</v>
      </c>
      <c r="D14" s="4">
        <f>D5/(1-D7-D12-D13)</f>
        <v>12916.666666666668</v>
      </c>
      <c r="E14" s="4">
        <f>E5/(1-E7-E12-E13)</f>
        <v>23255.813953488374</v>
      </c>
      <c r="F14" s="4">
        <f>F5/(1-F7-F12-F13)</f>
        <v>0</v>
      </c>
      <c r="G14" s="4">
        <f>G5/(1-G7-G12-G13)</f>
        <v>0</v>
      </c>
      <c r="I14" s="79"/>
    </row>
    <row r="15" spans="1:9" ht="14.25">
      <c r="A15" s="45" t="s">
        <v>39</v>
      </c>
      <c r="B15" s="45"/>
      <c r="C15" s="47">
        <f>C44</f>
        <v>1016.6666666666666</v>
      </c>
      <c r="D15" s="47">
        <f>D44</f>
        <v>11316.666666666666</v>
      </c>
      <c r="E15" s="47">
        <f>E44</f>
        <v>15776.000000000002</v>
      </c>
      <c r="F15" s="47">
        <f>F44</f>
        <v>0</v>
      </c>
      <c r="G15" s="47">
        <f>G44</f>
        <v>0</v>
      </c>
      <c r="I15" s="79"/>
    </row>
    <row r="16" ht="6.75" customHeight="1">
      <c r="I16" s="79"/>
    </row>
    <row r="17" spans="1:9" ht="14.25">
      <c r="A17" s="3" t="s">
        <v>40</v>
      </c>
      <c r="B17" s="3"/>
      <c r="C17" s="4">
        <f>C14+C15</f>
        <v>6677.044025157233</v>
      </c>
      <c r="D17" s="4">
        <f>D14+D15</f>
        <v>24233.333333333336</v>
      </c>
      <c r="E17" s="4">
        <f>E14+E15</f>
        <v>39031.813953488374</v>
      </c>
      <c r="F17" s="4">
        <f>F14+F15</f>
        <v>0</v>
      </c>
      <c r="G17" s="4">
        <f>G14+G15</f>
        <v>0</v>
      </c>
      <c r="I17" s="79"/>
    </row>
    <row r="18" spans="1:9" ht="14.25">
      <c r="A18" s="3" t="s">
        <v>41</v>
      </c>
      <c r="B18" s="3"/>
      <c r="C18" s="4">
        <f>C17*12</f>
        <v>80124.52830188679</v>
      </c>
      <c r="D18" s="4">
        <f>D17*12</f>
        <v>290800</v>
      </c>
      <c r="E18" s="4">
        <f>E17*12</f>
        <v>468381.7674418605</v>
      </c>
      <c r="F18" s="4">
        <f>F17*12</f>
        <v>0</v>
      </c>
      <c r="G18" s="4">
        <f>G17*12</f>
        <v>0</v>
      </c>
      <c r="I18" s="79"/>
    </row>
    <row r="19" spans="1:9" ht="7.5" customHeight="1">
      <c r="A19" s="7"/>
      <c r="B19" s="7"/>
      <c r="C19" s="8"/>
      <c r="D19" s="8"/>
      <c r="E19" s="8"/>
      <c r="F19" s="8"/>
      <c r="G19" s="8"/>
      <c r="I19" s="79"/>
    </row>
    <row r="20" spans="1:9" ht="14.25">
      <c r="A20" s="12" t="s">
        <v>35</v>
      </c>
      <c r="B20" s="12"/>
      <c r="C20" s="70">
        <v>1</v>
      </c>
      <c r="D20" s="70">
        <v>1</v>
      </c>
      <c r="E20" s="70">
        <v>1</v>
      </c>
      <c r="F20" s="70"/>
      <c r="G20" s="70"/>
      <c r="I20" s="79"/>
    </row>
    <row r="21" spans="1:9" s="10" customFormat="1" ht="36">
      <c r="A21" s="13"/>
      <c r="B21" s="42" t="s">
        <v>119</v>
      </c>
      <c r="C21" s="14"/>
      <c r="D21" s="14"/>
      <c r="E21" s="14"/>
      <c r="F21" s="14"/>
      <c r="G21" s="14"/>
      <c r="I21" s="79"/>
    </row>
    <row r="22" spans="1:9" ht="15" thickBot="1">
      <c r="A22" s="121" t="s">
        <v>32</v>
      </c>
      <c r="B22" s="121"/>
      <c r="C22" s="122">
        <f>IF('# Programs &amp; Projected Revenue'!D32&gt;0,'# Programs &amp; Projected Revenue'!D32,0)</f>
        <v>24.5</v>
      </c>
      <c r="D22" s="122">
        <f>IF('# Programs &amp; Projected Revenue'!E32&gt;0,'# Programs &amp; Projected Revenue'!E32,0)</f>
        <v>72</v>
      </c>
      <c r="E22" s="122">
        <f>IF('# Programs &amp; Projected Revenue'!F32&gt;0,'# Programs &amp; Projected Revenue'!F32,0)</f>
        <v>56.400000000000006</v>
      </c>
      <c r="F22" s="122">
        <f>IF('# Programs &amp; Projected Revenue'!G32&gt;0,'# Programs &amp; Projected Revenue'!G32,0)</f>
        <v>0</v>
      </c>
      <c r="G22" s="122">
        <f>IF('# Programs &amp; Projected Revenue'!H32&gt;0,'# Programs &amp; Projected Revenue'!H32,0)</f>
        <v>0</v>
      </c>
      <c r="I22" s="79"/>
    </row>
    <row r="23" spans="1:9" s="10" customFormat="1" ht="36.75" thickTop="1">
      <c r="A23" s="39"/>
      <c r="B23" s="41" t="s">
        <v>33</v>
      </c>
      <c r="C23" s="40"/>
      <c r="D23" s="40"/>
      <c r="E23" s="40"/>
      <c r="F23" s="40"/>
      <c r="G23" s="40"/>
      <c r="I23" s="79"/>
    </row>
    <row r="24" spans="1:9" ht="15">
      <c r="A24" s="5" t="s">
        <v>1</v>
      </c>
      <c r="B24" s="5"/>
      <c r="C24" s="6">
        <f>IF(C22&gt;0,(C18*C20)/C22,0)</f>
        <v>3270.3889102810936</v>
      </c>
      <c r="D24" s="6">
        <f>IF(D22&gt;0,(D18*D20)/D22,0)</f>
        <v>4038.8888888888887</v>
      </c>
      <c r="E24" s="6">
        <f>IF(E22&gt;0,(E18*E20)/E22,0)</f>
        <v>8304.641266699653</v>
      </c>
      <c r="F24" s="6">
        <f>IF(F22&gt;0,(F18*F20)/F22,0)</f>
        <v>0</v>
      </c>
      <c r="G24" s="6">
        <f>IF(G22&gt;0,(G18*G20)/G22,0)</f>
        <v>0</v>
      </c>
      <c r="I24" s="79"/>
    </row>
    <row r="25" spans="1:9" ht="14.25">
      <c r="A25" s="2" t="s">
        <v>37</v>
      </c>
      <c r="B25" s="2"/>
      <c r="C25" s="44">
        <f>'# Programs &amp; Projected Revenue'!D18</f>
        <v>1000</v>
      </c>
      <c r="D25" s="44">
        <f>'# Programs &amp; Projected Revenue'!E18</f>
        <v>4500</v>
      </c>
      <c r="E25" s="44">
        <f>'# Programs &amp; Projected Revenue'!F18</f>
        <v>8000</v>
      </c>
      <c r="F25" s="44">
        <f>'# Programs &amp; Projected Revenue'!G18</f>
        <v>0</v>
      </c>
      <c r="G25" s="44">
        <f>'# Programs &amp; Projected Revenue'!H18</f>
        <v>0</v>
      </c>
      <c r="I25" s="79"/>
    </row>
    <row r="26" spans="1:9" ht="6.75" customHeight="1">
      <c r="A26" s="119"/>
      <c r="B26" s="119"/>
      <c r="C26" s="119"/>
      <c r="D26" s="119"/>
      <c r="E26" s="119"/>
      <c r="F26" s="119"/>
      <c r="G26" s="119"/>
      <c r="I26" s="79"/>
    </row>
    <row r="27" spans="2:9" ht="71.25" customHeight="1">
      <c r="B27" s="120" t="s">
        <v>73</v>
      </c>
      <c r="C27" s="120"/>
      <c r="D27" s="120"/>
      <c r="E27" s="120"/>
      <c r="F27" s="120"/>
      <c r="G27" s="120"/>
      <c r="I27" s="79"/>
    </row>
    <row r="28" spans="2:9" ht="60.75" customHeight="1">
      <c r="B28" s="120" t="s">
        <v>112</v>
      </c>
      <c r="C28" s="120"/>
      <c r="D28" s="120"/>
      <c r="E28" s="120"/>
      <c r="F28" s="120"/>
      <c r="G28" s="120"/>
      <c r="I28" s="79"/>
    </row>
    <row r="29" spans="1:9" ht="14.25">
      <c r="A29" s="45" t="s">
        <v>34</v>
      </c>
      <c r="B29" s="45"/>
      <c r="C29" s="46"/>
      <c r="D29" s="46"/>
      <c r="E29" s="46"/>
      <c r="F29" s="46"/>
      <c r="G29" s="46"/>
      <c r="I29" s="79"/>
    </row>
    <row r="30" spans="1:9" ht="14.25">
      <c r="A30" s="11" t="s">
        <v>23</v>
      </c>
      <c r="B30" s="11"/>
      <c r="C30" s="71">
        <v>100</v>
      </c>
      <c r="D30" s="71">
        <v>3000</v>
      </c>
      <c r="E30" s="71">
        <v>4500</v>
      </c>
      <c r="F30" s="71"/>
      <c r="G30" s="71"/>
      <c r="I30" s="79"/>
    </row>
    <row r="31" spans="1:9" ht="56.25" customHeight="1">
      <c r="A31" s="9"/>
      <c r="B31" s="59" t="s">
        <v>38</v>
      </c>
      <c r="C31" s="37"/>
      <c r="D31" s="37"/>
      <c r="E31" s="37"/>
      <c r="F31" s="37"/>
      <c r="G31" s="37"/>
      <c r="I31" s="79"/>
    </row>
    <row r="32" spans="1:9" ht="14.25">
      <c r="A32" s="11" t="s">
        <v>24</v>
      </c>
      <c r="B32" s="11"/>
      <c r="C32" s="71">
        <v>300</v>
      </c>
      <c r="D32" s="71">
        <v>300</v>
      </c>
      <c r="E32" s="71">
        <v>301</v>
      </c>
      <c r="F32" s="71"/>
      <c r="G32" s="71"/>
      <c r="I32" s="79"/>
    </row>
    <row r="33" spans="1:9" ht="14.25">
      <c r="A33" s="11" t="s">
        <v>25</v>
      </c>
      <c r="B33" s="11"/>
      <c r="C33" s="71">
        <f>2000/12</f>
        <v>166.66666666666666</v>
      </c>
      <c r="D33" s="71">
        <f>2000/12</f>
        <v>166.66666666666666</v>
      </c>
      <c r="E33" s="71">
        <v>475</v>
      </c>
      <c r="F33" s="71"/>
      <c r="G33" s="71"/>
      <c r="I33" s="79"/>
    </row>
    <row r="34" spans="1:9" ht="70.5" customHeight="1">
      <c r="A34" s="9"/>
      <c r="B34" s="59" t="s">
        <v>110</v>
      </c>
      <c r="C34" s="37"/>
      <c r="D34" s="37"/>
      <c r="E34" s="37"/>
      <c r="F34" s="37"/>
      <c r="G34" s="37"/>
      <c r="I34" s="79"/>
    </row>
    <row r="35" spans="1:9" ht="14.25">
      <c r="A35" s="11" t="s">
        <v>26</v>
      </c>
      <c r="B35" s="11"/>
      <c r="C35" s="71">
        <v>50</v>
      </c>
      <c r="D35" s="71">
        <v>100</v>
      </c>
      <c r="E35" s="71">
        <v>100</v>
      </c>
      <c r="F35" s="71"/>
      <c r="G35" s="71"/>
      <c r="I35" s="79"/>
    </row>
    <row r="36" spans="1:9" ht="33" customHeight="1">
      <c r="A36" s="9"/>
      <c r="B36" s="59" t="s">
        <v>109</v>
      </c>
      <c r="C36" s="37"/>
      <c r="D36" s="37"/>
      <c r="E36" s="37"/>
      <c r="F36" s="37"/>
      <c r="G36" s="37"/>
      <c r="I36" s="79"/>
    </row>
    <row r="37" spans="1:9" ht="14.25">
      <c r="A37" s="11" t="s">
        <v>27</v>
      </c>
      <c r="B37" s="11"/>
      <c r="C37" s="71">
        <v>100</v>
      </c>
      <c r="D37" s="71">
        <v>100</v>
      </c>
      <c r="E37" s="71">
        <v>100</v>
      </c>
      <c r="F37" s="71"/>
      <c r="G37" s="71"/>
      <c r="I37" s="79"/>
    </row>
    <row r="38" spans="1:9" ht="14.25">
      <c r="A38" s="11" t="s">
        <v>30</v>
      </c>
      <c r="B38" s="11"/>
      <c r="C38" s="71">
        <v>0</v>
      </c>
      <c r="D38" s="71">
        <v>200</v>
      </c>
      <c r="E38" s="71">
        <v>200</v>
      </c>
      <c r="F38" s="71"/>
      <c r="G38" s="71"/>
      <c r="I38" s="79"/>
    </row>
    <row r="39" spans="1:9" ht="14.25">
      <c r="A39" s="11" t="s">
        <v>29</v>
      </c>
      <c r="B39" s="11"/>
      <c r="C39" s="71">
        <v>100</v>
      </c>
      <c r="D39" s="71">
        <v>200</v>
      </c>
      <c r="E39" s="71">
        <v>200</v>
      </c>
      <c r="F39" s="71"/>
      <c r="G39" s="71"/>
      <c r="I39" s="79"/>
    </row>
    <row r="40" spans="1:9" ht="33" customHeight="1">
      <c r="A40" s="9"/>
      <c r="B40" s="59" t="s">
        <v>31</v>
      </c>
      <c r="C40" s="37"/>
      <c r="D40" s="37"/>
      <c r="E40" s="37"/>
      <c r="F40" s="37"/>
      <c r="G40" s="37"/>
      <c r="I40" s="79"/>
    </row>
    <row r="41" spans="1:9" ht="14.25">
      <c r="A41" s="11" t="s">
        <v>91</v>
      </c>
      <c r="B41" s="38"/>
      <c r="C41" s="71">
        <f>IF(C25&gt;0,('Budget and Fee Setting Guide'!C25*'Budget and Fee Setting Guide'!C22*'# Programs &amp; Projected Revenue'!D22)/12,0)</f>
        <v>0</v>
      </c>
      <c r="D41" s="71">
        <f>IF(D25&gt;0,('Budget and Fee Setting Guide'!D25*'Budget and Fee Setting Guide'!D22*'# Programs &amp; Projected Revenue'!E22)/12,0)</f>
        <v>6750</v>
      </c>
      <c r="E41" s="71">
        <f>IF(E25&gt;0,('Budget and Fee Setting Guide'!E25*'Budget and Fee Setting Guide'!E22*'# Programs &amp; Projected Revenue'!F22)/12,0)</f>
        <v>9400.000000000002</v>
      </c>
      <c r="F41" s="71">
        <f>IF(F25&gt;0,('Budget and Fee Setting Guide'!F25*'Budget and Fee Setting Guide'!F22*'# Programs &amp; Projected Revenue'!G22)/12,0)</f>
        <v>0</v>
      </c>
      <c r="G41" s="71">
        <f>IF(G25&gt;0,('Budget and Fee Setting Guide'!G25*'Budget and Fee Setting Guide'!G22*'# Programs &amp; Projected Revenue'!H22)/12,0)</f>
        <v>0</v>
      </c>
      <c r="I41" s="79"/>
    </row>
    <row r="42" spans="1:9" ht="14.25">
      <c r="A42" s="11" t="s">
        <v>111</v>
      </c>
      <c r="B42" s="38"/>
      <c r="C42" s="71">
        <v>200</v>
      </c>
      <c r="D42" s="71">
        <v>500</v>
      </c>
      <c r="E42" s="71">
        <v>500</v>
      </c>
      <c r="F42" s="71"/>
      <c r="G42" s="71"/>
      <c r="I42" s="79"/>
    </row>
    <row r="43" spans="1:9" ht="14.25">
      <c r="A43" s="11" t="s">
        <v>28</v>
      </c>
      <c r="B43" s="11"/>
      <c r="C43" s="71"/>
      <c r="D43" s="71"/>
      <c r="E43" s="71"/>
      <c r="F43" s="71"/>
      <c r="G43" s="71"/>
      <c r="I43" s="79"/>
    </row>
    <row r="44" spans="1:9" ht="14.25">
      <c r="A44" s="3" t="s">
        <v>0</v>
      </c>
      <c r="B44" s="3"/>
      <c r="C44" s="4">
        <f>C30+C32+C33+C35+C37+C38+C39+C43+C41+C42</f>
        <v>1016.6666666666666</v>
      </c>
      <c r="D44" s="4">
        <f>D30+D32+D33+D35+D37+D38+D39+D43+D41+D42</f>
        <v>11316.666666666666</v>
      </c>
      <c r="E44" s="4">
        <f>E30+E32+E33+E35+E37+E38+E39+E43+E41+E42</f>
        <v>15776.000000000002</v>
      </c>
      <c r="F44" s="4">
        <f>F30+F32+F33+F35+F37+F38+F39+F43+F41+F42</f>
        <v>0</v>
      </c>
      <c r="G44" s="4">
        <f>G30+G32+G33+G35+G37+G38+G39+G43+G41+G42</f>
        <v>0</v>
      </c>
      <c r="I44" s="79"/>
    </row>
    <row r="45" ht="12.75">
      <c r="I45" s="79"/>
    </row>
    <row r="46" spans="1:9" s="61" customFormat="1" ht="50.25" customHeight="1">
      <c r="A46" s="115" t="s">
        <v>92</v>
      </c>
      <c r="B46" s="115"/>
      <c r="C46" s="115"/>
      <c r="D46" s="115"/>
      <c r="E46" s="115"/>
      <c r="F46" s="115"/>
      <c r="G46" s="115"/>
      <c r="I46" s="83"/>
    </row>
    <row r="47" spans="1:9" s="61" customFormat="1" ht="13.5" customHeight="1">
      <c r="A47" s="62"/>
      <c r="B47" s="62"/>
      <c r="C47" s="62"/>
      <c r="D47" s="62"/>
      <c r="E47" s="62"/>
      <c r="F47" s="62"/>
      <c r="G47" s="62"/>
      <c r="I47" s="83"/>
    </row>
    <row r="48" spans="1:9" s="61" customFormat="1" ht="50.25" customHeight="1">
      <c r="A48" s="115" t="s">
        <v>93</v>
      </c>
      <c r="B48" s="115"/>
      <c r="C48" s="115"/>
      <c r="D48" s="115"/>
      <c r="E48" s="115"/>
      <c r="F48" s="115"/>
      <c r="G48" s="115"/>
      <c r="I48" s="83"/>
    </row>
  </sheetData>
  <sheetProtection sheet="1" objects="1" scenarios="1" formatCells="0" formatColumns="0" formatRows="0" insertColumns="0" insertRows="0" insertHyperlinks="0" selectLockedCells="1"/>
  <mergeCells count="9">
    <mergeCell ref="A8:G8"/>
    <mergeCell ref="A46:G46"/>
    <mergeCell ref="A48:G48"/>
    <mergeCell ref="B9:G9"/>
    <mergeCell ref="B10:G10"/>
    <mergeCell ref="B11:G11"/>
    <mergeCell ref="A26:G26"/>
    <mergeCell ref="B27:G27"/>
    <mergeCell ref="B28:G28"/>
  </mergeCells>
  <printOptions/>
  <pageMargins left="0.75" right="0.75" top="1" bottom="1" header="0.5" footer="0.5"/>
  <pageSetup horizontalDpi="300" verticalDpi="300" orientation="portrait" r:id="rId1"/>
  <headerFooter alignWithMargins="0">
    <oddHeader>&amp;L&amp;"Arial,Bold Italic"&amp;12The Business Side of the Speaking Business&amp;"Arial,Regular"&amp;10
&amp;A&amp;RPage &amp;P of &amp;N</oddHeader>
    <oddFooter>&amp;LNSA/Northwest&amp;R© Linda Gabbert Keith, CPA, CSP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78" customWidth="1"/>
  </cols>
  <sheetData>
    <row r="1" ht="12.75">
      <c r="A1" s="78" t="s">
        <v>107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CPR Coaching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Pavla Michaela Polcarova</dc:creator>
  <cp:keywords/>
  <dc:description/>
  <cp:lastModifiedBy>Linda Keith</cp:lastModifiedBy>
  <cp:lastPrinted>2008-05-08T19:54:42Z</cp:lastPrinted>
  <dcterms:created xsi:type="dcterms:W3CDTF">1999-11-21T19:40:23Z</dcterms:created>
  <dcterms:modified xsi:type="dcterms:W3CDTF">2008-05-08T19:55:30Z</dcterms:modified>
  <cp:category/>
  <cp:version/>
  <cp:contentType/>
  <cp:contentStatus/>
</cp:coreProperties>
</file>